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120" windowHeight="9120" activeTab="0"/>
  </bookViews>
  <sheets>
    <sheet name="RENE_2" sheetId="1" r:id="rId1"/>
  </sheets>
  <definedNames/>
  <calcPr fullCalcOnLoad="1"/>
</workbook>
</file>

<file path=xl/sharedStrings.xml><?xml version="1.0" encoding="utf-8"?>
<sst xmlns="http://schemas.openxmlformats.org/spreadsheetml/2006/main" count="220" uniqueCount="158">
  <si>
    <t>BT1</t>
  </si>
  <si>
    <t>Molex_SMT_2_pin</t>
  </si>
  <si>
    <t>BT2</t>
  </si>
  <si>
    <t>2462K-ND</t>
  </si>
  <si>
    <t>C1</t>
  </si>
  <si>
    <t>100pf</t>
  </si>
  <si>
    <t>C9,C2</t>
  </si>
  <si>
    <t>10uf</t>
  </si>
  <si>
    <t>C3</t>
  </si>
  <si>
    <t>27pf</t>
  </si>
  <si>
    <t>C5</t>
  </si>
  <si>
    <t>C6</t>
  </si>
  <si>
    <t>0.01uf</t>
  </si>
  <si>
    <t>0.1uf</t>
  </si>
  <si>
    <t>C10,C11</t>
  </si>
  <si>
    <t>5pf</t>
  </si>
  <si>
    <t>OPEN</t>
  </si>
  <si>
    <t>D1</t>
  </si>
  <si>
    <t>Red LED</t>
  </si>
  <si>
    <t>D2</t>
  </si>
  <si>
    <t>Green LED</t>
  </si>
  <si>
    <t>D3</t>
  </si>
  <si>
    <t>Yellow LED</t>
  </si>
  <si>
    <t>L1</t>
  </si>
  <si>
    <t>10nh</t>
  </si>
  <si>
    <t>L2</t>
  </si>
  <si>
    <t>100nh</t>
  </si>
  <si>
    <t>L3</t>
  </si>
  <si>
    <t>Ferrite Bead SMD 0805</t>
  </si>
  <si>
    <t>L4</t>
  </si>
  <si>
    <t>PCD1028CT-ND</t>
  </si>
  <si>
    <t>1M</t>
  </si>
  <si>
    <t>160K</t>
  </si>
  <si>
    <t>R3</t>
  </si>
  <si>
    <t>27k</t>
  </si>
  <si>
    <t>100k</t>
  </si>
  <si>
    <t>R5</t>
  </si>
  <si>
    <t>30k</t>
  </si>
  <si>
    <t>10k</t>
  </si>
  <si>
    <t>R17,R11</t>
  </si>
  <si>
    <t>4.7K</t>
  </si>
  <si>
    <t>SW1</t>
  </si>
  <si>
    <t>ESwitch EG1213</t>
  </si>
  <si>
    <t>U1</t>
  </si>
  <si>
    <t>ATMEGA103</t>
  </si>
  <si>
    <t>U2</t>
  </si>
  <si>
    <t>TR1000</t>
  </si>
  <si>
    <t>U3</t>
  </si>
  <si>
    <t>DS1804</t>
  </si>
  <si>
    <t>U4</t>
  </si>
  <si>
    <t>AT45DB041B-SC</t>
  </si>
  <si>
    <t>U5</t>
  </si>
  <si>
    <t>AT90LS2343</t>
  </si>
  <si>
    <t>U6</t>
  </si>
  <si>
    <t>51 pin connector</t>
  </si>
  <si>
    <t>U8</t>
  </si>
  <si>
    <t>NC7SZ125M5</t>
  </si>
  <si>
    <t>U9</t>
  </si>
  <si>
    <t>NC7SZ86M5</t>
  </si>
  <si>
    <t>U11</t>
  </si>
  <si>
    <t>U12</t>
  </si>
  <si>
    <t>X1</t>
  </si>
  <si>
    <t>X2</t>
  </si>
  <si>
    <t>32.768 Khz</t>
  </si>
  <si>
    <t>Panasonic</t>
  </si>
  <si>
    <t>Digi-key</t>
  </si>
  <si>
    <t>PCC101CQCT-ND</t>
  </si>
  <si>
    <t>PCC1894CT-ND</t>
  </si>
  <si>
    <t>PCC270CQCT-ND</t>
  </si>
  <si>
    <t>PCC103BQCT-ND</t>
  </si>
  <si>
    <t>PCC2146CT-ND</t>
  </si>
  <si>
    <t>PCC050CQCT-ND</t>
  </si>
  <si>
    <t>Chicago Miniature/SLI</t>
  </si>
  <si>
    <t>L62501CT-ND</t>
  </si>
  <si>
    <t>L62505CT-ND</t>
  </si>
  <si>
    <t>L62507CT-ND</t>
  </si>
  <si>
    <t>PCD1160CT-ND</t>
  </si>
  <si>
    <t>PCD1172CT-ND</t>
  </si>
  <si>
    <t>Far-rite</t>
  </si>
  <si>
    <t>Allied Electronics</t>
  </si>
  <si>
    <t>2506033017YO</t>
  </si>
  <si>
    <t>47uH</t>
  </si>
  <si>
    <t>P30KJCT-ND</t>
  </si>
  <si>
    <t>P10KJCT-ND</t>
  </si>
  <si>
    <t>P160KJCT-ND</t>
  </si>
  <si>
    <t>P1.0MJCT-ND</t>
  </si>
  <si>
    <t>P0.0JCT-ND</t>
  </si>
  <si>
    <t>P470JCT-ND</t>
  </si>
  <si>
    <t>P4.7KJCT-ND</t>
  </si>
  <si>
    <t>EG1906-ND</t>
  </si>
  <si>
    <t>Atmel</t>
  </si>
  <si>
    <t>ATMEGA103L-4AC-ND</t>
  </si>
  <si>
    <t>RFM</t>
  </si>
  <si>
    <t>TR1000L</t>
  </si>
  <si>
    <t>Dallas Semiconductor</t>
  </si>
  <si>
    <t>Avnet</t>
  </si>
  <si>
    <t>DS1804Z-50</t>
  </si>
  <si>
    <t>Digikey</t>
  </si>
  <si>
    <t>AT45DB041B-SC-ND</t>
  </si>
  <si>
    <t>AT90LS2343-4SC-ND</t>
  </si>
  <si>
    <t>Hirose Electronic Co. Ltd.</t>
  </si>
  <si>
    <t>H2175-ND</t>
  </si>
  <si>
    <t>Fairchild Semiconductor</t>
  </si>
  <si>
    <t>NC7SZ125M5CT-ND</t>
  </si>
  <si>
    <t>NC7SZ86M5CT-ND</t>
  </si>
  <si>
    <t>Newark</t>
  </si>
  <si>
    <t>Keystone Electronics</t>
  </si>
  <si>
    <t>WM1753-ND</t>
  </si>
  <si>
    <t>Molex</t>
  </si>
  <si>
    <t>4Mhz</t>
  </si>
  <si>
    <t>ECS Inc.</t>
  </si>
  <si>
    <t>SE2412CT-ND</t>
  </si>
  <si>
    <t>Epson Electroincs America</t>
  </si>
  <si>
    <t>Quantity</t>
  </si>
  <si>
    <t>Designator</t>
  </si>
  <si>
    <t>Description</t>
  </si>
  <si>
    <t>Manufacturer</t>
  </si>
  <si>
    <t>Supplier</t>
  </si>
  <si>
    <t>Supplier Part Number</t>
  </si>
  <si>
    <t>Per unit cost (buy 100)</t>
  </si>
  <si>
    <t>Per unit cost (buy 1000)</t>
  </si>
  <si>
    <t>Cost (buy 1000)</t>
  </si>
  <si>
    <t>Cost (buy 100)</t>
  </si>
  <si>
    <t>D6</t>
  </si>
  <si>
    <t>BAT54CCT-ND</t>
  </si>
  <si>
    <t>Schottky Diode</t>
  </si>
  <si>
    <t>U13</t>
  </si>
  <si>
    <t>LT1460HCS3-2.5</t>
  </si>
  <si>
    <t>Optional</t>
  </si>
  <si>
    <t>(or your replacement)</t>
  </si>
  <si>
    <t>Maxim1678EAU</t>
  </si>
  <si>
    <t>(optional part)</t>
  </si>
  <si>
    <t>DS2401P</t>
  </si>
  <si>
    <t>P100KLCT-ND</t>
  </si>
  <si>
    <t>P26.7KLCT-ND</t>
  </si>
  <si>
    <t>.015uf</t>
  </si>
  <si>
    <t>C4</t>
  </si>
  <si>
    <t>C8, C13</t>
  </si>
  <si>
    <t>R22,R28,R30,R33</t>
  </si>
  <si>
    <t>C12,C14,R20,R21,R23,R24,R27,R29,R31,R32</t>
  </si>
  <si>
    <t>R9,R12,R13,R14</t>
  </si>
  <si>
    <t>20k</t>
  </si>
  <si>
    <t>R18,R4</t>
  </si>
  <si>
    <t>R2</t>
  </si>
  <si>
    <t>R1,R10,R15,R19</t>
  </si>
  <si>
    <t>R25</t>
  </si>
  <si>
    <t>220K</t>
  </si>
  <si>
    <t>R26</t>
  </si>
  <si>
    <t>150K</t>
  </si>
  <si>
    <t>P20KJCT-ND</t>
  </si>
  <si>
    <t>P220KLCT-ND</t>
  </si>
  <si>
    <t>P150KLCT-ND</t>
  </si>
  <si>
    <t>PCC1701CT-ND</t>
  </si>
  <si>
    <t>100uf</t>
  </si>
  <si>
    <t>P11307CT-ND</t>
  </si>
  <si>
    <t>(or comp)</t>
  </si>
  <si>
    <t>R7</t>
  </si>
  <si>
    <t>R6,R16,R8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</si>
</sst>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1" xfId="20" applyBorder="1" applyAlignment="1">
      <alignment wrapText="1"/>
    </xf>
    <xf numFmtId="0" fontId="2" fillId="0" borderId="0" xfId="2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2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key.com/scripts/Redirect/Redirect.dll?R=9&amp;V=28" TargetMode="External" /><Relationship Id="rId2" Type="http://schemas.openxmlformats.org/officeDocument/2006/relationships/hyperlink" Target="http://www.digikey.com/scripts/Redirect/Redirect.dll?R=9&amp;V=28" TargetMode="External" /><Relationship Id="rId3" Type="http://schemas.openxmlformats.org/officeDocument/2006/relationships/hyperlink" Target="http://www.digikey.com/scripts/Redirect/Redirect.dll?R=9&amp;V=28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E39" sqref="E39"/>
    </sheetView>
  </sheetViews>
  <sheetFormatPr defaultColWidth="9.140625" defaultRowHeight="12.75"/>
  <cols>
    <col min="3" max="3" width="17.00390625" style="0" customWidth="1"/>
    <col min="4" max="4" width="13.57421875" style="0" customWidth="1"/>
    <col min="5" max="5" width="28.8515625" style="0" customWidth="1"/>
    <col min="7" max="7" width="19.00390625" style="12" customWidth="1"/>
  </cols>
  <sheetData>
    <row r="1" spans="2:15" ht="12.75"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s="12" t="s">
        <v>118</v>
      </c>
      <c r="J1" t="s">
        <v>122</v>
      </c>
      <c r="K1" t="s">
        <v>119</v>
      </c>
      <c r="L1" t="s">
        <v>121</v>
      </c>
      <c r="M1" t="s">
        <v>120</v>
      </c>
      <c r="O1" t="s">
        <v>128</v>
      </c>
    </row>
    <row r="2" spans="1:14" ht="12.75">
      <c r="A2">
        <v>1</v>
      </c>
      <c r="B2">
        <v>1</v>
      </c>
      <c r="C2" t="s">
        <v>0</v>
      </c>
      <c r="D2" t="s">
        <v>1</v>
      </c>
      <c r="E2" t="s">
        <v>108</v>
      </c>
      <c r="F2" s="1" t="s">
        <v>65</v>
      </c>
      <c r="G2" s="13" t="s">
        <v>107</v>
      </c>
      <c r="J2" s="2">
        <v>1.74</v>
      </c>
      <c r="K2" s="2">
        <f>J2*B2</f>
        <v>1.74</v>
      </c>
      <c r="L2" s="3">
        <v>0.65968</v>
      </c>
      <c r="M2" s="3">
        <f>L2*B2</f>
        <v>0.65968</v>
      </c>
      <c r="N2" s="4">
        <f>(K2-M2)/K2</f>
        <v>0.6208735632183908</v>
      </c>
    </row>
    <row r="3" spans="1:14" ht="12.75">
      <c r="A3">
        <v>2</v>
      </c>
      <c r="B3">
        <v>1</v>
      </c>
      <c r="C3" t="s">
        <v>2</v>
      </c>
      <c r="D3" t="s">
        <v>3</v>
      </c>
      <c r="E3" t="s">
        <v>106</v>
      </c>
      <c r="F3" s="1" t="s">
        <v>65</v>
      </c>
      <c r="G3" s="12" t="s">
        <v>3</v>
      </c>
      <c r="J3" s="2">
        <v>0.73</v>
      </c>
      <c r="K3" s="2">
        <f>J3*B3</f>
        <v>0.73</v>
      </c>
      <c r="L3" s="3">
        <v>0.3178</v>
      </c>
      <c r="M3" s="3">
        <f>L3*B3</f>
        <v>0.3178</v>
      </c>
      <c r="N3" s="4">
        <f>(K3-M3)/K3</f>
        <v>0.5646575342465753</v>
      </c>
    </row>
    <row r="4" spans="1:14" ht="12.75">
      <c r="A4">
        <v>3</v>
      </c>
      <c r="B4">
        <v>1</v>
      </c>
      <c r="C4" t="s">
        <v>4</v>
      </c>
      <c r="D4" t="s">
        <v>5</v>
      </c>
      <c r="E4" s="1" t="s">
        <v>64</v>
      </c>
      <c r="F4" s="1" t="s">
        <v>65</v>
      </c>
      <c r="G4" s="1" t="s">
        <v>66</v>
      </c>
      <c r="H4" s="1"/>
      <c r="I4" s="1"/>
      <c r="J4" s="2">
        <v>0.261</v>
      </c>
      <c r="K4" s="2">
        <f aca="true" t="shared" si="0" ref="K4:K10">J4*B4</f>
        <v>0.261</v>
      </c>
      <c r="L4" s="3">
        <v>0.1005</v>
      </c>
      <c r="M4" s="3">
        <f>L4*B4</f>
        <v>0.1005</v>
      </c>
      <c r="N4" s="4">
        <f>(K4-M4)/K4</f>
        <v>0.6149425287356322</v>
      </c>
    </row>
    <row r="5" spans="1:14" ht="12.75">
      <c r="A5">
        <v>4</v>
      </c>
      <c r="B5">
        <v>2</v>
      </c>
      <c r="C5" t="s">
        <v>6</v>
      </c>
      <c r="D5" t="s">
        <v>7</v>
      </c>
      <c r="E5" s="1" t="s">
        <v>64</v>
      </c>
      <c r="F5" s="1" t="s">
        <v>65</v>
      </c>
      <c r="G5" s="1" t="s">
        <v>67</v>
      </c>
      <c r="H5" s="1"/>
      <c r="I5" s="1"/>
      <c r="J5" s="2">
        <v>0.576</v>
      </c>
      <c r="K5" s="2">
        <f t="shared" si="0"/>
        <v>1.152</v>
      </c>
      <c r="L5" s="3">
        <v>0.3712</v>
      </c>
      <c r="M5" s="3">
        <f aca="true" t="shared" si="1" ref="M5:M10">L5*B5</f>
        <v>0.7424</v>
      </c>
      <c r="N5" s="4">
        <f aca="true" t="shared" si="2" ref="N5:N10">(K5-M5)/K5</f>
        <v>0.35555555555555557</v>
      </c>
    </row>
    <row r="6" spans="1:14" ht="12.75">
      <c r="A6">
        <v>5</v>
      </c>
      <c r="B6">
        <v>1</v>
      </c>
      <c r="C6" t="s">
        <v>8</v>
      </c>
      <c r="D6" t="s">
        <v>135</v>
      </c>
      <c r="E6" s="1" t="s">
        <v>64</v>
      </c>
      <c r="F6" s="1" t="s">
        <v>65</v>
      </c>
      <c r="G6" s="12" t="s">
        <v>152</v>
      </c>
      <c r="H6" s="1"/>
      <c r="I6" s="1"/>
      <c r="J6" s="2">
        <v>0.261</v>
      </c>
      <c r="K6" s="2">
        <f t="shared" si="0"/>
        <v>0.261</v>
      </c>
      <c r="L6" s="3">
        <v>0.1005</v>
      </c>
      <c r="M6" s="3">
        <f t="shared" si="1"/>
        <v>0.1005</v>
      </c>
      <c r="N6" s="4">
        <f t="shared" si="2"/>
        <v>0.6149425287356322</v>
      </c>
    </row>
    <row r="7" spans="1:14" ht="12.75">
      <c r="A7">
        <v>6</v>
      </c>
      <c r="B7">
        <v>1</v>
      </c>
      <c r="C7" t="s">
        <v>136</v>
      </c>
      <c r="D7" t="s">
        <v>9</v>
      </c>
      <c r="E7" s="1" t="s">
        <v>64</v>
      </c>
      <c r="F7" s="1" t="s">
        <v>65</v>
      </c>
      <c r="G7" s="1" t="s">
        <v>68</v>
      </c>
      <c r="H7" s="1"/>
      <c r="I7" s="1"/>
      <c r="J7" s="2">
        <v>0.238</v>
      </c>
      <c r="K7" s="2">
        <f t="shared" si="0"/>
        <v>0.238</v>
      </c>
      <c r="L7" s="3">
        <v>0.0915</v>
      </c>
      <c r="M7" s="3">
        <f t="shared" si="1"/>
        <v>0.0915</v>
      </c>
      <c r="N7" s="4">
        <f t="shared" si="2"/>
        <v>0.615546218487395</v>
      </c>
    </row>
    <row r="8" spans="1:14" ht="12.75">
      <c r="A8">
        <v>7</v>
      </c>
      <c r="B8">
        <v>1</v>
      </c>
      <c r="C8" t="s">
        <v>10</v>
      </c>
      <c r="D8" t="s">
        <v>153</v>
      </c>
      <c r="E8" s="5" t="s">
        <v>64</v>
      </c>
      <c r="F8" s="5" t="s">
        <v>65</v>
      </c>
      <c r="G8" s="5" t="s">
        <v>154</v>
      </c>
      <c r="H8" s="5" t="s">
        <v>155</v>
      </c>
      <c r="J8" s="6">
        <v>2.253</v>
      </c>
      <c r="K8" s="6">
        <f t="shared" si="0"/>
        <v>2.253</v>
      </c>
      <c r="L8" s="3">
        <v>1.554</v>
      </c>
      <c r="M8" s="3">
        <f t="shared" si="1"/>
        <v>1.554</v>
      </c>
      <c r="N8" s="4">
        <f t="shared" si="2"/>
        <v>0.31025299600532624</v>
      </c>
    </row>
    <row r="9" spans="1:14" ht="12.75">
      <c r="A9">
        <v>8</v>
      </c>
      <c r="B9">
        <v>1</v>
      </c>
      <c r="C9" t="s">
        <v>11</v>
      </c>
      <c r="D9" t="s">
        <v>12</v>
      </c>
      <c r="E9" s="1" t="s">
        <v>64</v>
      </c>
      <c r="F9" s="1" t="s">
        <v>65</v>
      </c>
      <c r="G9" s="1" t="s">
        <v>69</v>
      </c>
      <c r="H9" s="1"/>
      <c r="I9" s="1"/>
      <c r="J9" s="2">
        <v>0.3</v>
      </c>
      <c r="K9" s="2">
        <f t="shared" si="0"/>
        <v>0.3</v>
      </c>
      <c r="L9" s="3">
        <v>0.1155</v>
      </c>
      <c r="M9" s="3">
        <f t="shared" si="1"/>
        <v>0.1155</v>
      </c>
      <c r="N9" s="4">
        <f t="shared" si="2"/>
        <v>0.615</v>
      </c>
    </row>
    <row r="10" spans="1:14" ht="12.75">
      <c r="A10">
        <v>9</v>
      </c>
      <c r="B10">
        <v>2</v>
      </c>
      <c r="C10" t="s">
        <v>137</v>
      </c>
      <c r="D10" t="s">
        <v>13</v>
      </c>
      <c r="E10" s="1" t="s">
        <v>64</v>
      </c>
      <c r="F10" s="1" t="s">
        <v>65</v>
      </c>
      <c r="G10" s="1" t="s">
        <v>70</v>
      </c>
      <c r="H10" s="1"/>
      <c r="I10" s="1"/>
      <c r="J10" s="2">
        <v>0.278</v>
      </c>
      <c r="K10" s="2">
        <f t="shared" si="0"/>
        <v>0.556</v>
      </c>
      <c r="L10" s="3">
        <v>0.10695</v>
      </c>
      <c r="M10" s="3">
        <f t="shared" si="1"/>
        <v>0.2139</v>
      </c>
      <c r="N10" s="4">
        <f t="shared" si="2"/>
        <v>0.6152877697841728</v>
      </c>
    </row>
    <row r="11" spans="1:14" ht="12.75">
      <c r="A11">
        <v>10</v>
      </c>
      <c r="B11">
        <v>2</v>
      </c>
      <c r="C11" t="s">
        <v>14</v>
      </c>
      <c r="D11" t="s">
        <v>15</v>
      </c>
      <c r="E11" s="1" t="s">
        <v>64</v>
      </c>
      <c r="F11" s="1" t="s">
        <v>65</v>
      </c>
      <c r="G11" s="12" t="s">
        <v>71</v>
      </c>
      <c r="J11" s="2">
        <v>0.278</v>
      </c>
      <c r="K11" s="2">
        <f aca="true" t="shared" si="3" ref="K11:K17">J11*B11</f>
        <v>0.556</v>
      </c>
      <c r="L11" s="3">
        <v>0.10695</v>
      </c>
      <c r="M11" s="3">
        <f aca="true" t="shared" si="4" ref="M11:M17">L11*B11</f>
        <v>0.2139</v>
      </c>
      <c r="N11" s="4">
        <f>(K11-M11)/K11</f>
        <v>0.6152877697841728</v>
      </c>
    </row>
    <row r="12" spans="1:14" ht="12.75">
      <c r="A12">
        <v>11</v>
      </c>
      <c r="B12">
        <v>10</v>
      </c>
      <c r="C12" t="s">
        <v>139</v>
      </c>
      <c r="D12" t="s">
        <v>16</v>
      </c>
      <c r="E12">
        <v>0</v>
      </c>
      <c r="J12" s="2">
        <v>0</v>
      </c>
      <c r="K12" s="2">
        <f t="shared" si="3"/>
        <v>0</v>
      </c>
      <c r="L12" s="3">
        <v>0</v>
      </c>
      <c r="M12" s="3">
        <f t="shared" si="4"/>
        <v>0</v>
      </c>
      <c r="N12" s="4">
        <v>0</v>
      </c>
    </row>
    <row r="13" spans="1:14" ht="12.75">
      <c r="A13">
        <v>12</v>
      </c>
      <c r="B13">
        <v>1</v>
      </c>
      <c r="C13" t="s">
        <v>17</v>
      </c>
      <c r="D13" t="s">
        <v>18</v>
      </c>
      <c r="E13" s="7" t="s">
        <v>72</v>
      </c>
      <c r="F13" s="1" t="s">
        <v>65</v>
      </c>
      <c r="G13" s="1" t="s">
        <v>73</v>
      </c>
      <c r="H13" s="1"/>
      <c r="I13" s="1"/>
      <c r="J13" s="2">
        <v>0.318</v>
      </c>
      <c r="K13" s="2">
        <f t="shared" si="3"/>
        <v>0.318</v>
      </c>
      <c r="L13" s="3">
        <v>0.235</v>
      </c>
      <c r="M13" s="3">
        <f t="shared" si="4"/>
        <v>0.235</v>
      </c>
      <c r="N13" s="4">
        <f aca="true" t="shared" si="5" ref="N13:N20">(K13-M13)/K13</f>
        <v>0.26100628930817615</v>
      </c>
    </row>
    <row r="14" spans="1:14" ht="12.75">
      <c r="A14">
        <v>13</v>
      </c>
      <c r="B14">
        <v>1</v>
      </c>
      <c r="C14" t="s">
        <v>19</v>
      </c>
      <c r="D14" t="s">
        <v>20</v>
      </c>
      <c r="E14" s="7" t="s">
        <v>72</v>
      </c>
      <c r="F14" s="1" t="s">
        <v>65</v>
      </c>
      <c r="G14" s="1" t="s">
        <v>74</v>
      </c>
      <c r="H14" s="1"/>
      <c r="I14" s="1"/>
      <c r="J14" s="2">
        <v>0.318</v>
      </c>
      <c r="K14" s="2">
        <f t="shared" si="3"/>
        <v>0.318</v>
      </c>
      <c r="L14" s="3">
        <v>0.235</v>
      </c>
      <c r="M14" s="3">
        <f t="shared" si="4"/>
        <v>0.235</v>
      </c>
      <c r="N14" s="4">
        <f t="shared" si="5"/>
        <v>0.26100628930817615</v>
      </c>
    </row>
    <row r="15" spans="1:14" ht="12.75">
      <c r="A15">
        <v>14</v>
      </c>
      <c r="B15">
        <v>1</v>
      </c>
      <c r="C15" t="s">
        <v>21</v>
      </c>
      <c r="D15" t="s">
        <v>22</v>
      </c>
      <c r="E15" s="7" t="s">
        <v>72</v>
      </c>
      <c r="F15" s="1" t="s">
        <v>65</v>
      </c>
      <c r="G15" s="1" t="s">
        <v>75</v>
      </c>
      <c r="H15" s="1"/>
      <c r="I15" s="1"/>
      <c r="J15" s="2">
        <v>0.318</v>
      </c>
      <c r="K15" s="2">
        <f t="shared" si="3"/>
        <v>0.318</v>
      </c>
      <c r="L15" s="3">
        <v>0.235</v>
      </c>
      <c r="M15" s="3">
        <f t="shared" si="4"/>
        <v>0.235</v>
      </c>
      <c r="N15" s="4">
        <f t="shared" si="5"/>
        <v>0.26100628930817615</v>
      </c>
    </row>
    <row r="16" spans="1:14" ht="12.75">
      <c r="A16">
        <v>15</v>
      </c>
      <c r="B16">
        <v>1</v>
      </c>
      <c r="C16" t="s">
        <v>123</v>
      </c>
      <c r="D16" t="s">
        <v>125</v>
      </c>
      <c r="E16" s="11"/>
      <c r="F16" s="1" t="s">
        <v>65</v>
      </c>
      <c r="G16" s="12" t="s">
        <v>124</v>
      </c>
      <c r="H16" s="1"/>
      <c r="I16" s="1"/>
      <c r="J16" s="2">
        <v>0.84</v>
      </c>
      <c r="K16" s="2">
        <f t="shared" si="3"/>
        <v>0.84</v>
      </c>
      <c r="L16" s="3">
        <v>0.28</v>
      </c>
      <c r="M16" s="3">
        <f t="shared" si="4"/>
        <v>0.28</v>
      </c>
      <c r="N16" s="4">
        <f t="shared" si="5"/>
        <v>0.6666666666666666</v>
      </c>
    </row>
    <row r="17" spans="1:14" ht="12.75">
      <c r="A17">
        <v>16</v>
      </c>
      <c r="B17">
        <v>1</v>
      </c>
      <c r="C17" t="s">
        <v>23</v>
      </c>
      <c r="D17" t="s">
        <v>24</v>
      </c>
      <c r="E17" s="1" t="s">
        <v>64</v>
      </c>
      <c r="F17" s="1" t="s">
        <v>65</v>
      </c>
      <c r="G17" s="1" t="s">
        <v>76</v>
      </c>
      <c r="H17" s="1"/>
      <c r="I17" s="1"/>
      <c r="J17" s="2">
        <v>1.085</v>
      </c>
      <c r="K17" s="2">
        <f t="shared" si="3"/>
        <v>1.085</v>
      </c>
      <c r="L17" s="3">
        <v>0.558</v>
      </c>
      <c r="M17" s="3">
        <f t="shared" si="4"/>
        <v>0.558</v>
      </c>
      <c r="N17" s="4">
        <f t="shared" si="5"/>
        <v>0.48571428571428565</v>
      </c>
    </row>
    <row r="18" spans="1:14" ht="12.75">
      <c r="A18">
        <v>17</v>
      </c>
      <c r="B18">
        <v>1</v>
      </c>
      <c r="C18" t="s">
        <v>25</v>
      </c>
      <c r="D18" t="s">
        <v>26</v>
      </c>
      <c r="E18" s="1" t="s">
        <v>64</v>
      </c>
      <c r="F18" s="1" t="s">
        <v>65</v>
      </c>
      <c r="G18" s="1" t="s">
        <v>77</v>
      </c>
      <c r="H18" s="1"/>
      <c r="I18" s="1"/>
      <c r="J18" s="2">
        <v>1.152</v>
      </c>
      <c r="K18" s="2">
        <f>J18*B17</f>
        <v>1.152</v>
      </c>
      <c r="L18" s="3">
        <v>0.5922</v>
      </c>
      <c r="M18" s="3">
        <f>L18*B17</f>
        <v>0.5922</v>
      </c>
      <c r="N18" s="4">
        <f t="shared" si="5"/>
        <v>0.4859375</v>
      </c>
    </row>
    <row r="19" spans="1:14" ht="12.75">
      <c r="A19">
        <v>18</v>
      </c>
      <c r="B19">
        <v>1</v>
      </c>
      <c r="C19" t="s">
        <v>27</v>
      </c>
      <c r="D19" t="s">
        <v>28</v>
      </c>
      <c r="E19" s="1" t="s">
        <v>78</v>
      </c>
      <c r="F19" s="1" t="s">
        <v>79</v>
      </c>
      <c r="G19" s="1" t="s">
        <v>80</v>
      </c>
      <c r="H19" s="1"/>
      <c r="I19" s="1"/>
      <c r="J19" s="2">
        <v>0.2</v>
      </c>
      <c r="K19" s="2">
        <f>J19*B18</f>
        <v>0.2</v>
      </c>
      <c r="L19" s="2">
        <v>0.2</v>
      </c>
      <c r="M19" s="3">
        <f>L19*B18</f>
        <v>0.2</v>
      </c>
      <c r="N19" s="4">
        <f t="shared" si="5"/>
        <v>0</v>
      </c>
    </row>
    <row r="20" spans="1:14" ht="12.75">
      <c r="A20">
        <v>19</v>
      </c>
      <c r="B20">
        <v>1</v>
      </c>
      <c r="C20" t="s">
        <v>29</v>
      </c>
      <c r="D20" t="s">
        <v>81</v>
      </c>
      <c r="E20" s="1" t="s">
        <v>64</v>
      </c>
      <c r="F20" s="1" t="s">
        <v>65</v>
      </c>
      <c r="G20" s="12" t="s">
        <v>30</v>
      </c>
      <c r="J20" s="2">
        <v>0.62</v>
      </c>
      <c r="K20" s="2">
        <f>J20*B19</f>
        <v>0.62</v>
      </c>
      <c r="L20" s="2">
        <v>0.2628</v>
      </c>
      <c r="M20" s="3">
        <f>L20*B19</f>
        <v>0.2628</v>
      </c>
      <c r="N20" s="4">
        <f t="shared" si="5"/>
        <v>0.5761290322580646</v>
      </c>
    </row>
    <row r="21" spans="1:14" ht="12.75">
      <c r="A21">
        <v>20</v>
      </c>
      <c r="B21">
        <v>4</v>
      </c>
      <c r="C21" t="s">
        <v>144</v>
      </c>
      <c r="D21" t="s">
        <v>31</v>
      </c>
      <c r="E21" s="1" t="s">
        <v>64</v>
      </c>
      <c r="F21" s="1" t="s">
        <v>65</v>
      </c>
      <c r="G21" s="5" t="s">
        <v>85</v>
      </c>
      <c r="H21" s="1"/>
      <c r="I21" s="1"/>
      <c r="J21" s="2">
        <v>0.0452</v>
      </c>
      <c r="K21" s="2">
        <f aca="true" t="shared" si="6" ref="K21:K27">J21*B21</f>
        <v>0.1808</v>
      </c>
      <c r="L21" s="6">
        <v>0.01769</v>
      </c>
      <c r="M21" s="3">
        <f aca="true" t="shared" si="7" ref="M21:M27">L21*B21</f>
        <v>0.07076</v>
      </c>
      <c r="N21" s="4">
        <f aca="true" t="shared" si="8" ref="N21:N27">(K21-M21)/K21</f>
        <v>0.6086283185840707</v>
      </c>
    </row>
    <row r="22" spans="1:14" ht="12.75">
      <c r="A22">
        <v>21</v>
      </c>
      <c r="B22">
        <v>1</v>
      </c>
      <c r="C22" t="s">
        <v>143</v>
      </c>
      <c r="D22" t="s">
        <v>32</v>
      </c>
      <c r="E22" s="1" t="s">
        <v>64</v>
      </c>
      <c r="F22" s="1" t="s">
        <v>65</v>
      </c>
      <c r="G22" s="5" t="s">
        <v>84</v>
      </c>
      <c r="H22" s="1"/>
      <c r="I22" s="1"/>
      <c r="J22" s="2">
        <v>0.0452</v>
      </c>
      <c r="K22" s="2">
        <f t="shared" si="6"/>
        <v>0.0452</v>
      </c>
      <c r="L22" s="6">
        <v>0.01769</v>
      </c>
      <c r="M22" s="3">
        <f t="shared" si="7"/>
        <v>0.01769</v>
      </c>
      <c r="N22" s="4">
        <f t="shared" si="8"/>
        <v>0.6086283185840707</v>
      </c>
    </row>
    <row r="23" spans="1:14" ht="12.75">
      <c r="A23">
        <v>22</v>
      </c>
      <c r="B23">
        <v>1</v>
      </c>
      <c r="C23" t="s">
        <v>33</v>
      </c>
      <c r="D23" t="s">
        <v>34</v>
      </c>
      <c r="E23" s="1" t="s">
        <v>64</v>
      </c>
      <c r="F23" s="1" t="s">
        <v>65</v>
      </c>
      <c r="G23" s="1" t="s">
        <v>134</v>
      </c>
      <c r="H23" s="5"/>
      <c r="I23" s="1"/>
      <c r="J23" s="2">
        <v>0.098</v>
      </c>
      <c r="K23" s="2">
        <f t="shared" si="6"/>
        <v>0.098</v>
      </c>
      <c r="L23" s="6">
        <v>0.02074</v>
      </c>
      <c r="M23" s="3">
        <f t="shared" si="7"/>
        <v>0.02074</v>
      </c>
      <c r="N23" s="4">
        <f t="shared" si="8"/>
        <v>0.7883673469387754</v>
      </c>
    </row>
    <row r="24" spans="1:14" ht="12.75">
      <c r="A24">
        <v>23</v>
      </c>
      <c r="B24">
        <v>2</v>
      </c>
      <c r="C24" t="s">
        <v>142</v>
      </c>
      <c r="D24" t="s">
        <v>35</v>
      </c>
      <c r="E24" s="1" t="s">
        <v>64</v>
      </c>
      <c r="F24" s="1" t="s">
        <v>65</v>
      </c>
      <c r="G24" s="1" t="s">
        <v>133</v>
      </c>
      <c r="H24" s="5"/>
      <c r="I24" s="1"/>
      <c r="J24" s="2">
        <v>0.098</v>
      </c>
      <c r="K24" s="2">
        <f t="shared" si="6"/>
        <v>0.196</v>
      </c>
      <c r="L24" s="6">
        <v>0.02074</v>
      </c>
      <c r="M24" s="3">
        <f t="shared" si="7"/>
        <v>0.04148</v>
      </c>
      <c r="N24" s="4">
        <f t="shared" si="8"/>
        <v>0.7883673469387754</v>
      </c>
    </row>
    <row r="25" spans="1:14" ht="12.75">
      <c r="A25">
        <v>24</v>
      </c>
      <c r="B25">
        <v>1</v>
      </c>
      <c r="C25" t="s">
        <v>36</v>
      </c>
      <c r="D25" t="s">
        <v>37</v>
      </c>
      <c r="E25" s="1" t="s">
        <v>64</v>
      </c>
      <c r="F25" s="1" t="s">
        <v>65</v>
      </c>
      <c r="G25" s="1" t="s">
        <v>82</v>
      </c>
      <c r="H25" s="5"/>
      <c r="I25" s="1"/>
      <c r="J25" s="2">
        <v>0.0452</v>
      </c>
      <c r="K25" s="2">
        <f t="shared" si="6"/>
        <v>0.0452</v>
      </c>
      <c r="L25" s="6">
        <v>0.01769</v>
      </c>
      <c r="M25" s="3">
        <f t="shared" si="7"/>
        <v>0.01769</v>
      </c>
      <c r="N25" s="4">
        <f t="shared" si="8"/>
        <v>0.6086283185840707</v>
      </c>
    </row>
    <row r="26" spans="1:14" ht="12.75">
      <c r="A26">
        <v>25</v>
      </c>
      <c r="B26">
        <v>1</v>
      </c>
      <c r="C26" t="s">
        <v>156</v>
      </c>
      <c r="D26" t="s">
        <v>141</v>
      </c>
      <c r="E26" s="1"/>
      <c r="F26" s="1" t="s">
        <v>65</v>
      </c>
      <c r="G26" s="5" t="s">
        <v>149</v>
      </c>
      <c r="H26" s="5"/>
      <c r="I26" s="1"/>
      <c r="J26" s="2"/>
      <c r="K26" s="2"/>
      <c r="L26" s="6"/>
      <c r="M26" s="3"/>
      <c r="N26" s="4"/>
    </row>
    <row r="27" spans="1:14" ht="12.75">
      <c r="A27">
        <v>26</v>
      </c>
      <c r="B27">
        <v>3</v>
      </c>
      <c r="C27" t="s">
        <v>157</v>
      </c>
      <c r="D27" t="s">
        <v>38</v>
      </c>
      <c r="E27" s="1" t="s">
        <v>64</v>
      </c>
      <c r="F27" s="1" t="s">
        <v>65</v>
      </c>
      <c r="G27" s="1" t="s">
        <v>83</v>
      </c>
      <c r="H27" s="5"/>
      <c r="I27" s="1"/>
      <c r="J27" s="2">
        <v>0.0452</v>
      </c>
      <c r="K27" s="2">
        <f t="shared" si="6"/>
        <v>0.1356</v>
      </c>
      <c r="L27" s="6">
        <v>0.01769</v>
      </c>
      <c r="M27" s="3">
        <f t="shared" si="7"/>
        <v>0.053070000000000006</v>
      </c>
      <c r="N27" s="4">
        <f t="shared" si="8"/>
        <v>0.6086283185840707</v>
      </c>
    </row>
    <row r="28" spans="1:14" ht="12.75">
      <c r="A28">
        <v>27</v>
      </c>
      <c r="B28">
        <v>4</v>
      </c>
      <c r="C28" t="s">
        <v>140</v>
      </c>
      <c r="D28">
        <v>470</v>
      </c>
      <c r="E28" s="1" t="s">
        <v>64</v>
      </c>
      <c r="F28" s="1" t="s">
        <v>65</v>
      </c>
      <c r="G28" s="1" t="s">
        <v>87</v>
      </c>
      <c r="J28" s="2">
        <v>0.0452</v>
      </c>
      <c r="K28" s="2">
        <f>J28*B28</f>
        <v>0.1808</v>
      </c>
      <c r="L28" s="6">
        <v>0.01769</v>
      </c>
      <c r="M28" s="3">
        <f>L28*B28</f>
        <v>0.07076</v>
      </c>
      <c r="N28" s="4">
        <f>(K28-M28)/K28</f>
        <v>0.6086283185840707</v>
      </c>
    </row>
    <row r="29" spans="1:14" ht="12.75">
      <c r="A29">
        <v>28</v>
      </c>
      <c r="B29">
        <v>2</v>
      </c>
      <c r="C29" t="s">
        <v>39</v>
      </c>
      <c r="D29" t="s">
        <v>40</v>
      </c>
      <c r="E29" s="1" t="s">
        <v>64</v>
      </c>
      <c r="F29" s="1" t="s">
        <v>65</v>
      </c>
      <c r="G29" s="1" t="s">
        <v>88</v>
      </c>
      <c r="J29" s="2">
        <v>0.0452</v>
      </c>
      <c r="K29" s="2">
        <f>J29*B29</f>
        <v>0.0904</v>
      </c>
      <c r="L29" s="6">
        <v>0.01769</v>
      </c>
      <c r="M29" s="3">
        <f>L29*B29</f>
        <v>0.03538</v>
      </c>
      <c r="N29" s="4">
        <f>(K29-M29)/K29</f>
        <v>0.6086283185840707</v>
      </c>
    </row>
    <row r="30" spans="1:14" ht="12.75">
      <c r="A30">
        <v>29</v>
      </c>
      <c r="B30">
        <v>4</v>
      </c>
      <c r="C30" t="s">
        <v>138</v>
      </c>
      <c r="D30">
        <v>0</v>
      </c>
      <c r="E30" s="1" t="s">
        <v>64</v>
      </c>
      <c r="F30" s="1" t="s">
        <v>65</v>
      </c>
      <c r="G30" s="1" t="s">
        <v>86</v>
      </c>
      <c r="J30" s="2">
        <v>0.0452</v>
      </c>
      <c r="K30" s="2">
        <f>J30*B30</f>
        <v>0.1808</v>
      </c>
      <c r="L30" s="6">
        <v>0.01769</v>
      </c>
      <c r="M30" s="3">
        <f>L30*B30</f>
        <v>0.07076</v>
      </c>
      <c r="N30" s="4">
        <f>(K30-M30)/K30</f>
        <v>0.6086283185840707</v>
      </c>
    </row>
    <row r="31" spans="1:7" ht="12.75">
      <c r="A31">
        <v>30</v>
      </c>
      <c r="B31">
        <v>1</v>
      </c>
      <c r="C31" t="s">
        <v>145</v>
      </c>
      <c r="D31" t="s">
        <v>146</v>
      </c>
      <c r="F31" s="1" t="s">
        <v>65</v>
      </c>
      <c r="G31" s="12" t="s">
        <v>150</v>
      </c>
    </row>
    <row r="32" spans="1:7" ht="12.75">
      <c r="A32">
        <v>31</v>
      </c>
      <c r="B32">
        <v>1</v>
      </c>
      <c r="C32" t="s">
        <v>147</v>
      </c>
      <c r="D32" t="s">
        <v>148</v>
      </c>
      <c r="F32" s="1" t="s">
        <v>65</v>
      </c>
      <c r="G32" s="12" t="s">
        <v>151</v>
      </c>
    </row>
    <row r="33" spans="1:14" ht="12.75">
      <c r="A33">
        <v>32</v>
      </c>
      <c r="B33">
        <v>1</v>
      </c>
      <c r="C33" t="s">
        <v>41</v>
      </c>
      <c r="D33" t="s">
        <v>42</v>
      </c>
      <c r="F33" s="1" t="s">
        <v>65</v>
      </c>
      <c r="G33" s="13" t="s">
        <v>89</v>
      </c>
      <c r="J33" s="2">
        <v>0.71</v>
      </c>
      <c r="K33" s="2">
        <f aca="true" t="shared" si="9" ref="K33:K42">J33*B33</f>
        <v>0.71</v>
      </c>
      <c r="L33" s="6">
        <v>0.31537</v>
      </c>
      <c r="M33" s="3">
        <f aca="true" t="shared" si="10" ref="M33:M46">L33*B33</f>
        <v>0.31537</v>
      </c>
      <c r="N33" s="4">
        <f aca="true" t="shared" si="11" ref="N33:N41">(K33-M33)/K33</f>
        <v>0.5558169014084507</v>
      </c>
    </row>
    <row r="34" spans="1:14" ht="12.75">
      <c r="A34">
        <v>33</v>
      </c>
      <c r="B34">
        <v>1</v>
      </c>
      <c r="C34" t="s">
        <v>43</v>
      </c>
      <c r="D34" t="s">
        <v>44</v>
      </c>
      <c r="E34" s="1" t="s">
        <v>90</v>
      </c>
      <c r="F34" s="1" t="s">
        <v>65</v>
      </c>
      <c r="G34" s="12" t="s">
        <v>91</v>
      </c>
      <c r="H34" s="1"/>
      <c r="I34" s="1"/>
      <c r="J34" s="2">
        <v>24.83</v>
      </c>
      <c r="K34" s="2">
        <f t="shared" si="9"/>
        <v>24.83</v>
      </c>
      <c r="L34" s="6">
        <v>16.4</v>
      </c>
      <c r="M34" s="3">
        <f t="shared" si="10"/>
        <v>16.4</v>
      </c>
      <c r="N34" s="4">
        <f t="shared" si="11"/>
        <v>0.3395086588803866</v>
      </c>
    </row>
    <row r="35" spans="1:14" ht="12.75">
      <c r="A35">
        <v>34</v>
      </c>
      <c r="B35">
        <v>1</v>
      </c>
      <c r="C35" t="s">
        <v>45</v>
      </c>
      <c r="D35" t="s">
        <v>46</v>
      </c>
      <c r="E35" s="1" t="s">
        <v>92</v>
      </c>
      <c r="F35" s="1"/>
      <c r="G35" s="1" t="s">
        <v>93</v>
      </c>
      <c r="H35" s="1"/>
      <c r="I35" s="1"/>
      <c r="J35" s="6">
        <v>24.5</v>
      </c>
      <c r="K35" s="2">
        <f t="shared" si="9"/>
        <v>24.5</v>
      </c>
      <c r="L35" s="6">
        <v>24.5</v>
      </c>
      <c r="M35" s="3">
        <f t="shared" si="10"/>
        <v>24.5</v>
      </c>
      <c r="N35" s="4">
        <f t="shared" si="11"/>
        <v>0</v>
      </c>
    </row>
    <row r="36" spans="1:14" ht="12.75">
      <c r="A36">
        <v>35</v>
      </c>
      <c r="B36">
        <v>1</v>
      </c>
      <c r="C36" t="s">
        <v>47</v>
      </c>
      <c r="D36" t="s">
        <v>48</v>
      </c>
      <c r="E36" s="8" t="s">
        <v>94</v>
      </c>
      <c r="F36" s="9" t="s">
        <v>95</v>
      </c>
      <c r="G36" s="1" t="s">
        <v>96</v>
      </c>
      <c r="H36" s="1"/>
      <c r="I36" s="1"/>
      <c r="J36" s="2">
        <v>1.43</v>
      </c>
      <c r="K36" s="2">
        <f t="shared" si="9"/>
        <v>1.43</v>
      </c>
      <c r="L36" s="3">
        <v>1.43</v>
      </c>
      <c r="M36" s="3">
        <f t="shared" si="10"/>
        <v>1.43</v>
      </c>
      <c r="N36" s="4">
        <f t="shared" si="11"/>
        <v>0</v>
      </c>
    </row>
    <row r="37" spans="1:14" ht="12.75">
      <c r="A37">
        <v>36</v>
      </c>
      <c r="B37">
        <v>1</v>
      </c>
      <c r="C37" t="s">
        <v>49</v>
      </c>
      <c r="D37" t="s">
        <v>50</v>
      </c>
      <c r="E37" s="1" t="s">
        <v>90</v>
      </c>
      <c r="F37" s="1" t="s">
        <v>97</v>
      </c>
      <c r="G37" s="10" t="s">
        <v>98</v>
      </c>
      <c r="H37" s="1"/>
      <c r="I37" s="1"/>
      <c r="J37" s="2">
        <v>8.34</v>
      </c>
      <c r="K37" s="2">
        <f t="shared" si="9"/>
        <v>8.34</v>
      </c>
      <c r="L37" s="3">
        <v>5.5429</v>
      </c>
      <c r="M37" s="3">
        <f t="shared" si="10"/>
        <v>5.5429</v>
      </c>
      <c r="N37" s="4">
        <f t="shared" si="11"/>
        <v>0.3353836930455635</v>
      </c>
    </row>
    <row r="38" spans="1:14" ht="12.75">
      <c r="A38">
        <v>37</v>
      </c>
      <c r="B38">
        <v>1</v>
      </c>
      <c r="C38" t="s">
        <v>51</v>
      </c>
      <c r="D38" t="s">
        <v>52</v>
      </c>
      <c r="E38" s="5" t="s">
        <v>90</v>
      </c>
      <c r="F38" s="1" t="s">
        <v>97</v>
      </c>
      <c r="G38" s="1" t="s">
        <v>99</v>
      </c>
      <c r="H38" s="1"/>
      <c r="I38" s="1"/>
      <c r="J38" s="2">
        <v>3.4</v>
      </c>
      <c r="K38" s="2">
        <f t="shared" si="9"/>
        <v>3.4</v>
      </c>
      <c r="L38" s="3">
        <v>2.24</v>
      </c>
      <c r="M38" s="3">
        <f t="shared" si="10"/>
        <v>2.24</v>
      </c>
      <c r="N38" s="4">
        <f t="shared" si="11"/>
        <v>0.3411764705882352</v>
      </c>
    </row>
    <row r="39" spans="1:14" ht="12.75">
      <c r="A39">
        <v>38</v>
      </c>
      <c r="B39">
        <v>1</v>
      </c>
      <c r="C39" t="s">
        <v>53</v>
      </c>
      <c r="D39" t="s">
        <v>54</v>
      </c>
      <c r="E39" s="8" t="s">
        <v>100</v>
      </c>
      <c r="F39" s="1" t="s">
        <v>97</v>
      </c>
      <c r="G39" s="1" t="s">
        <v>101</v>
      </c>
      <c r="H39" s="1"/>
      <c r="I39" s="1"/>
      <c r="J39" s="2">
        <v>3.93</v>
      </c>
      <c r="K39" s="2">
        <f t="shared" si="9"/>
        <v>3.93</v>
      </c>
      <c r="L39" s="3">
        <v>1.859</v>
      </c>
      <c r="M39" s="3">
        <f t="shared" si="10"/>
        <v>1.859</v>
      </c>
      <c r="N39" s="4">
        <f t="shared" si="11"/>
        <v>0.5269720101781171</v>
      </c>
    </row>
    <row r="40" spans="1:14" ht="12.75">
      <c r="A40">
        <v>39</v>
      </c>
      <c r="B40">
        <v>1</v>
      </c>
      <c r="C40" t="s">
        <v>55</v>
      </c>
      <c r="D40" t="s">
        <v>56</v>
      </c>
      <c r="E40" s="1" t="s">
        <v>102</v>
      </c>
      <c r="F40" s="1" t="s">
        <v>97</v>
      </c>
      <c r="G40" s="10" t="s">
        <v>103</v>
      </c>
      <c r="H40" s="1"/>
      <c r="I40" s="1"/>
      <c r="J40" s="2">
        <v>1.16</v>
      </c>
      <c r="K40" s="2">
        <f t="shared" si="9"/>
        <v>1.16</v>
      </c>
      <c r="L40" s="3">
        <v>0.725</v>
      </c>
      <c r="M40" s="3">
        <f t="shared" si="10"/>
        <v>0.725</v>
      </c>
      <c r="N40" s="4">
        <f t="shared" si="11"/>
        <v>0.375</v>
      </c>
    </row>
    <row r="41" spans="1:14" ht="12.75">
      <c r="A41">
        <v>40</v>
      </c>
      <c r="B41">
        <v>1</v>
      </c>
      <c r="C41" t="s">
        <v>57</v>
      </c>
      <c r="D41" t="s">
        <v>58</v>
      </c>
      <c r="E41" s="1" t="s">
        <v>102</v>
      </c>
      <c r="F41" s="1" t="s">
        <v>97</v>
      </c>
      <c r="G41" s="13" t="s">
        <v>104</v>
      </c>
      <c r="H41" s="1"/>
      <c r="I41" s="1"/>
      <c r="J41" s="2">
        <v>1.16</v>
      </c>
      <c r="K41" s="2">
        <f t="shared" si="9"/>
        <v>1.16</v>
      </c>
      <c r="L41" s="3">
        <v>0.725</v>
      </c>
      <c r="M41" s="3">
        <f t="shared" si="10"/>
        <v>0.725</v>
      </c>
      <c r="N41" s="4">
        <f t="shared" si="11"/>
        <v>0.375</v>
      </c>
    </row>
    <row r="42" spans="1:14" ht="12.75">
      <c r="A42">
        <v>41</v>
      </c>
      <c r="B42">
        <v>1</v>
      </c>
      <c r="C42" t="s">
        <v>59</v>
      </c>
      <c r="D42" t="s">
        <v>132</v>
      </c>
      <c r="E42" s="1" t="s">
        <v>94</v>
      </c>
      <c r="F42" s="1" t="s">
        <v>105</v>
      </c>
      <c r="H42" s="1"/>
      <c r="I42" s="1"/>
      <c r="J42" s="2">
        <v>2.09</v>
      </c>
      <c r="K42" s="2">
        <f t="shared" si="9"/>
        <v>2.09</v>
      </c>
      <c r="L42" s="3">
        <f>J42</f>
        <v>2.09</v>
      </c>
      <c r="M42" s="3">
        <f t="shared" si="10"/>
        <v>2.09</v>
      </c>
      <c r="N42" s="4">
        <f>(K42-M42)/K42</f>
        <v>0</v>
      </c>
    </row>
    <row r="43" spans="1:13" ht="12.75">
      <c r="A43">
        <v>42</v>
      </c>
      <c r="B43">
        <v>1</v>
      </c>
      <c r="C43" t="s">
        <v>60</v>
      </c>
      <c r="D43" t="s">
        <v>130</v>
      </c>
      <c r="L43" s="3">
        <v>1.6</v>
      </c>
      <c r="M43" s="3">
        <f t="shared" si="10"/>
        <v>1.6</v>
      </c>
    </row>
    <row r="44" spans="1:13" ht="12.75">
      <c r="A44">
        <v>43</v>
      </c>
      <c r="B44">
        <v>0</v>
      </c>
      <c r="C44" t="s">
        <v>126</v>
      </c>
      <c r="D44" t="s">
        <v>127</v>
      </c>
      <c r="F44" t="s">
        <v>131</v>
      </c>
      <c r="L44" s="3">
        <v>2.95</v>
      </c>
      <c r="M44" s="3">
        <f t="shared" si="10"/>
        <v>0</v>
      </c>
    </row>
    <row r="45" spans="1:14" ht="12.75">
      <c r="A45">
        <v>44</v>
      </c>
      <c r="B45">
        <v>1</v>
      </c>
      <c r="C45" t="s">
        <v>61</v>
      </c>
      <c r="D45" t="s">
        <v>109</v>
      </c>
      <c r="E45" t="s">
        <v>110</v>
      </c>
      <c r="F45" s="1" t="s">
        <v>97</v>
      </c>
      <c r="G45" s="14"/>
      <c r="J45" s="2">
        <v>1.95</v>
      </c>
      <c r="K45" s="2">
        <f>J45*B45</f>
        <v>1.95</v>
      </c>
      <c r="L45" s="3">
        <v>1.17</v>
      </c>
      <c r="M45" s="3">
        <f t="shared" si="10"/>
        <v>1.17</v>
      </c>
      <c r="N45" s="4">
        <f>(K45-M45)/K45</f>
        <v>0.4</v>
      </c>
    </row>
    <row r="46" spans="1:14" ht="12.75">
      <c r="A46">
        <v>45</v>
      </c>
      <c r="B46">
        <v>1</v>
      </c>
      <c r="C46" t="s">
        <v>62</v>
      </c>
      <c r="D46" t="s">
        <v>63</v>
      </c>
      <c r="E46" t="s">
        <v>112</v>
      </c>
      <c r="F46" s="1" t="s">
        <v>97</v>
      </c>
      <c r="G46" s="13" t="s">
        <v>111</v>
      </c>
      <c r="H46" s="5" t="s">
        <v>129</v>
      </c>
      <c r="J46" s="2">
        <v>2.09</v>
      </c>
      <c r="K46" s="2">
        <f>J46*B46</f>
        <v>2.09</v>
      </c>
      <c r="L46" s="3">
        <f>J46</f>
        <v>2.09</v>
      </c>
      <c r="M46" s="3">
        <f t="shared" si="10"/>
        <v>2.09</v>
      </c>
      <c r="N46" s="4">
        <f>(K46-M46)/K46</f>
        <v>0</v>
      </c>
    </row>
    <row r="48" ht="12.75">
      <c r="M48" s="3">
        <f>SUM(M2:M47)</f>
        <v>67.79328000000001</v>
      </c>
    </row>
  </sheetData>
  <hyperlinks>
    <hyperlink ref="E13" r:id="rId1" display="http://www.digikey.com/scripts/Redirect/Redirect.dll?R=9&amp;V=28"/>
    <hyperlink ref="E14" r:id="rId2" display="http://www.digikey.com/scripts/Redirect/Redirect.dll?R=9&amp;V=28"/>
    <hyperlink ref="E15" r:id="rId3" display="http://www.digikey.com/scripts/Redirect/Redirect.dll?R=9&amp;V=28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Berkeley Lablet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Hill</dc:creator>
  <cp:keywords/>
  <dc:description/>
  <cp:lastModifiedBy>Randy Howard Katz</cp:lastModifiedBy>
  <dcterms:created xsi:type="dcterms:W3CDTF">2001-09-13T18:15:42Z</dcterms:created>
  <dcterms:modified xsi:type="dcterms:W3CDTF">2002-03-19T16:51:31Z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